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vrelierem\OneDrive - ADEMEBox\1.1 - CONVENTIONS &amp; TARIFS\1.4 - CONVENTION &amp; TARIFS 2022\Tarifs\"/>
    </mc:Choice>
  </mc:AlternateContent>
  <bookViews>
    <workbookView xWindow="360" yWindow="360" windowWidth="18675" windowHeight="11025"/>
  </bookViews>
  <sheets>
    <sheet name="Cout thèse sur 3 ans" sheetId="4" r:id="rId1"/>
  </sheets>
  <definedNames>
    <definedName name="_xlnm.Print_Area" localSheetId="0">'Cout thèse sur 3 ans'!$A$1:$F$25</definedName>
  </definedNames>
  <calcPr calcId="162913"/>
</workbook>
</file>

<file path=xl/calcChain.xml><?xml version="1.0" encoding="utf-8"?>
<calcChain xmlns="http://schemas.openxmlformats.org/spreadsheetml/2006/main">
  <c r="D10" i="4" l="1"/>
  <c r="C10" i="4"/>
  <c r="B10" i="4"/>
  <c r="C23" i="4" l="1"/>
  <c r="E23" i="4" s="1"/>
  <c r="D9" i="4"/>
  <c r="D11" i="4" l="1"/>
  <c r="D12" i="4" s="1"/>
  <c r="D13" i="4" s="1"/>
  <c r="D14" i="4" s="1"/>
  <c r="C24" i="4"/>
  <c r="E24" i="4" s="1"/>
  <c r="C9" i="4" s="1"/>
  <c r="B9" i="4"/>
  <c r="C11" i="4" l="1"/>
  <c r="E10" i="4"/>
  <c r="F10" i="4" s="1"/>
  <c r="B11" i="4"/>
  <c r="E9" i="4"/>
  <c r="F9" i="4" s="1"/>
  <c r="C12" i="4" l="1"/>
  <c r="C13" i="4" s="1"/>
  <c r="C14" i="4" s="1"/>
  <c r="B12" i="4"/>
  <c r="E12" i="4" s="1"/>
  <c r="F12" i="4" s="1"/>
  <c r="E11" i="4"/>
  <c r="F11" i="4" s="1"/>
  <c r="B13" i="4" l="1"/>
  <c r="B14" i="4" l="1"/>
  <c r="E13" i="4"/>
  <c r="E14" i="4" l="1"/>
  <c r="F13" i="4"/>
</calcChain>
</file>

<file path=xl/sharedStrings.xml><?xml version="1.0" encoding="utf-8"?>
<sst xmlns="http://schemas.openxmlformats.org/spreadsheetml/2006/main" count="29" uniqueCount="26">
  <si>
    <t>ANNEES UNIVERSITAIRES</t>
  </si>
  <si>
    <r>
      <t xml:space="preserve">MONTANT TOTAL </t>
    </r>
    <r>
      <rPr>
        <b/>
        <sz val="11"/>
        <rFont val="Times New Roman"/>
        <family val="1"/>
      </rPr>
      <t>des 3 années</t>
    </r>
  </si>
  <si>
    <t>Part Cofinanceur</t>
  </si>
  <si>
    <t>(3 mois + 9 mois)</t>
  </si>
  <si>
    <t>12 mois (1,5 Smic)</t>
  </si>
  <si>
    <t>pour 3 ans</t>
  </si>
  <si>
    <t>Salaires</t>
  </si>
  <si>
    <t>Total 1</t>
  </si>
  <si>
    <t>Frais Gestion 15%</t>
  </si>
  <si>
    <t>TOTAL</t>
  </si>
  <si>
    <t>COF 50%</t>
  </si>
  <si>
    <t>Arrondi à</t>
  </si>
  <si>
    <t>Pour mémoire :</t>
  </si>
  <si>
    <t>(estimation)</t>
  </si>
  <si>
    <t>TARIF entreprise :</t>
  </si>
  <si>
    <t>TARIF Collectivité (hors frais de gestion)</t>
  </si>
  <si>
    <t xml:space="preserve">Charges patronales </t>
  </si>
  <si>
    <t>01/10/2022 au 30/09/2023</t>
  </si>
  <si>
    <t xml:space="preserve">Estimation du coût salaire d'une thèse ADEME  sur 3 ans </t>
  </si>
  <si>
    <t>01/10/2023 au 30/09/2024</t>
  </si>
  <si>
    <t>Réévaluation 1% au 01/01/2023</t>
  </si>
  <si>
    <t xml:space="preserve">PROMO 2022 (01/10/2022 au 30/09/2025) </t>
  </si>
  <si>
    <t>01/10/2024 au 30/09/2025</t>
  </si>
  <si>
    <t>TARIF 2022- Montant mensuel brut (chargé)</t>
  </si>
  <si>
    <t>Réévaluation 1% au 01/01/2024</t>
  </si>
  <si>
    <t>1,5 SMIC  -Estimation 2022 au 07/12/2021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</si>
</sst>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9" x14ac:knownFonts="1">
    <font>
      <sz val="10"/>
      <name val="Arial"/>
      <family val="2"/>
    </font>
    <font>
      <sz val="10"/>
      <name val="Arial"/>
      <family val="2"/>
    </font>
    <font>
      <b/>
      <sz val="14"/>
      <color theme="4" tint="-0.499984740745262"/>
      <name val="Arial"/>
      <family val="2"/>
    </font>
    <font>
      <b/>
      <sz val="12"/>
      <color theme="0"/>
      <name val="Arial"/>
      <family val="2"/>
    </font>
    <font>
      <b/>
      <sz val="12"/>
      <name val="Times New Roman"/>
      <family val="1"/>
    </font>
    <font>
      <b/>
      <sz val="12"/>
      <color theme="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i/>
      <sz val="9"/>
      <name val="Arial"/>
      <family val="2"/>
    </font>
    <font>
      <sz val="10"/>
      <color theme="1" tint="0.499984740745262"/>
      <name val="Arial"/>
      <family val="2"/>
    </font>
    <font>
      <sz val="12"/>
      <color theme="1" tint="0.499984740745262"/>
      <name val="Times New Roman"/>
      <family val="1"/>
    </font>
    <font>
      <i/>
      <sz val="10"/>
      <name val="Arial"/>
      <family val="2"/>
    </font>
    <font>
      <i/>
      <sz val="10"/>
      <color theme="1" tint="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5" fillId="2" borderId="2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9" fontId="5" fillId="2" borderId="3" xfId="0" applyNumberFormat="1" applyFont="1" applyFill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164" fontId="9" fillId="0" borderId="4" xfId="0" applyNumberFormat="1" applyFont="1" applyBorder="1" applyAlignment="1">
      <alignment horizontal="center" vertical="top" wrapText="1"/>
    </xf>
    <xf numFmtId="164" fontId="10" fillId="2" borderId="3" xfId="0" applyNumberFormat="1" applyFont="1" applyFill="1" applyBorder="1"/>
    <xf numFmtId="0" fontId="4" fillId="0" borderId="7" xfId="0" applyFont="1" applyBorder="1" applyAlignment="1">
      <alignment horizontal="center" vertical="top" wrapText="1"/>
    </xf>
    <xf numFmtId="164" fontId="4" fillId="0" borderId="8" xfId="0" applyNumberFormat="1" applyFont="1" applyBorder="1" applyAlignment="1">
      <alignment horizontal="center" vertical="top" wrapText="1"/>
    </xf>
    <xf numFmtId="164" fontId="11" fillId="2" borderId="3" xfId="0" applyNumberFormat="1" applyFont="1" applyFill="1" applyBorder="1"/>
    <xf numFmtId="164" fontId="4" fillId="0" borderId="2" xfId="0" applyNumberFormat="1" applyFont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164" fontId="5" fillId="2" borderId="9" xfId="0" applyNumberFormat="1" applyFont="1" applyFill="1" applyBorder="1" applyAlignment="1">
      <alignment horizontal="center" vertical="top" wrapText="1"/>
    </xf>
    <xf numFmtId="164" fontId="11" fillId="2" borderId="0" xfId="0" applyNumberFormat="1" applyFont="1" applyFill="1" applyBorder="1"/>
    <xf numFmtId="0" fontId="12" fillId="0" borderId="10" xfId="0" applyFont="1" applyBorder="1"/>
    <xf numFmtId="0" fontId="13" fillId="0" borderId="11" xfId="0" applyFont="1" applyBorder="1"/>
    <xf numFmtId="0" fontId="12" fillId="0" borderId="12" xfId="0" applyFont="1" applyBorder="1" applyAlignment="1">
      <alignment horizontal="right" vertical="center" wrapText="1"/>
    </xf>
    <xf numFmtId="164" fontId="12" fillId="0" borderId="13" xfId="0" applyNumberFormat="1" applyFont="1" applyFill="1" applyBorder="1" applyAlignment="1"/>
    <xf numFmtId="0" fontId="13" fillId="0" borderId="15" xfId="0" applyFont="1" applyBorder="1"/>
    <xf numFmtId="0" fontId="12" fillId="0" borderId="15" xfId="0" applyFont="1" applyBorder="1" applyAlignment="1">
      <alignment horizontal="right" vertical="center" wrapText="1"/>
    </xf>
    <xf numFmtId="164" fontId="12" fillId="0" borderId="16" xfId="0" applyNumberFormat="1" applyFont="1" applyFill="1" applyBorder="1" applyAlignment="1"/>
    <xf numFmtId="0" fontId="14" fillId="0" borderId="0" xfId="0" applyFont="1"/>
    <xf numFmtId="0" fontId="1" fillId="0" borderId="0" xfId="0" applyFont="1"/>
    <xf numFmtId="0" fontId="15" fillId="0" borderId="0" xfId="0" applyFont="1"/>
    <xf numFmtId="0" fontId="15" fillId="0" borderId="18" xfId="0" applyFont="1" applyBorder="1"/>
    <xf numFmtId="164" fontId="15" fillId="0" borderId="18" xfId="0" applyNumberFormat="1" applyFont="1" applyBorder="1"/>
    <xf numFmtId="164" fontId="15" fillId="0" borderId="19" xfId="0" applyNumberFormat="1" applyFont="1" applyBorder="1"/>
    <xf numFmtId="0" fontId="15" fillId="0" borderId="20" xfId="0" applyFont="1" applyBorder="1"/>
    <xf numFmtId="0" fontId="15" fillId="0" borderId="21" xfId="0" applyFont="1" applyBorder="1"/>
    <xf numFmtId="164" fontId="17" fillId="0" borderId="21" xfId="0" applyNumberFormat="1" applyFont="1" applyBorder="1"/>
    <xf numFmtId="0" fontId="18" fillId="0" borderId="21" xfId="0" applyFont="1" applyBorder="1" applyAlignment="1">
      <alignment horizontal="right"/>
    </xf>
    <xf numFmtId="164" fontId="15" fillId="0" borderId="22" xfId="0" applyNumberFormat="1" applyFont="1" applyBorder="1"/>
    <xf numFmtId="164" fontId="15" fillId="0" borderId="24" xfId="0" applyNumberFormat="1" applyFont="1" applyBorder="1"/>
    <xf numFmtId="164" fontId="15" fillId="3" borderId="25" xfId="0" applyNumberFormat="1" applyFont="1" applyFill="1" applyBorder="1" applyAlignment="1">
      <alignment vertical="center"/>
    </xf>
    <xf numFmtId="0" fontId="12" fillId="0" borderId="14" xfId="0" applyFont="1" applyBorder="1"/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16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 vertical="top" wrapText="1"/>
    </xf>
    <xf numFmtId="0" fontId="15" fillId="0" borderId="23" xfId="0" applyFont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F26"/>
  <sheetViews>
    <sheetView tabSelected="1" workbookViewId="0">
      <selection activeCell="H19" sqref="H19"/>
    </sheetView>
  </sheetViews>
  <sheetFormatPr baseColWidth="10" defaultRowHeight="12.75" x14ac:dyDescent="0.2"/>
  <cols>
    <col min="1" max="1" width="21.42578125" customWidth="1"/>
    <col min="2" max="4" width="17.28515625" customWidth="1"/>
    <col min="5" max="5" width="15.28515625" customWidth="1"/>
    <col min="6" max="6" width="13.7109375" customWidth="1"/>
  </cols>
  <sheetData>
    <row r="1" spans="1:6" ht="18" x14ac:dyDescent="0.25">
      <c r="A1" s="45" t="s">
        <v>21</v>
      </c>
      <c r="B1" s="45"/>
      <c r="C1" s="45"/>
      <c r="D1" s="45"/>
      <c r="E1" s="45"/>
      <c r="F1" s="45"/>
    </row>
    <row r="3" spans="1:6" ht="15.75" x14ac:dyDescent="0.25">
      <c r="A3" s="46" t="s">
        <v>18</v>
      </c>
      <c r="B3" s="46"/>
      <c r="C3" s="46"/>
      <c r="D3" s="46"/>
      <c r="E3" s="46"/>
      <c r="F3" s="46"/>
    </row>
    <row r="4" spans="1:6" ht="13.5" thickBot="1" x14ac:dyDescent="0.25"/>
    <row r="5" spans="1:6" ht="15.75" x14ac:dyDescent="0.2">
      <c r="A5" s="1"/>
      <c r="B5" s="2"/>
      <c r="C5" s="3"/>
      <c r="D5" s="2"/>
      <c r="E5" s="2"/>
      <c r="F5" s="4"/>
    </row>
    <row r="6" spans="1:6" ht="45" customHeight="1" x14ac:dyDescent="0.2">
      <c r="A6" s="5" t="s">
        <v>0</v>
      </c>
      <c r="B6" s="6" t="s">
        <v>17</v>
      </c>
      <c r="C6" s="6" t="s">
        <v>19</v>
      </c>
      <c r="D6" s="6" t="s">
        <v>22</v>
      </c>
      <c r="E6" s="6" t="s">
        <v>1</v>
      </c>
      <c r="F6" s="7" t="s">
        <v>2</v>
      </c>
    </row>
    <row r="7" spans="1:6" ht="20.25" customHeight="1" thickBot="1" x14ac:dyDescent="0.25">
      <c r="A7" s="8"/>
      <c r="B7" s="9" t="s">
        <v>3</v>
      </c>
      <c r="C7" s="9" t="s">
        <v>3</v>
      </c>
      <c r="D7" s="10" t="s">
        <v>4</v>
      </c>
      <c r="E7" s="9"/>
      <c r="F7" s="11">
        <v>0.5</v>
      </c>
    </row>
    <row r="8" spans="1:6" ht="15.75" x14ac:dyDescent="0.25">
      <c r="A8" s="5"/>
      <c r="B8" s="6"/>
      <c r="C8" s="6"/>
      <c r="D8" s="12"/>
      <c r="E8" s="6"/>
      <c r="F8" s="13" t="s">
        <v>5</v>
      </c>
    </row>
    <row r="9" spans="1:6" ht="15.75" x14ac:dyDescent="0.2">
      <c r="A9" s="14" t="s">
        <v>6</v>
      </c>
      <c r="B9" s="15">
        <f>(E22*3)+(E23*9)</f>
        <v>23877.75</v>
      </c>
      <c r="C9" s="15">
        <f>(E23*3)+(E24*9)</f>
        <v>24116.5275</v>
      </c>
      <c r="D9" s="15">
        <f>(E25*12)</f>
        <v>28856.159999999996</v>
      </c>
      <c r="E9" s="15">
        <f>SUM(B9:D9)</f>
        <v>76850.4375</v>
      </c>
      <c r="F9" s="16">
        <f>E9/2</f>
        <v>38425.21875</v>
      </c>
    </row>
    <row r="10" spans="1:6" ht="15" customHeight="1" thickBot="1" x14ac:dyDescent="0.25">
      <c r="A10" s="14" t="s">
        <v>16</v>
      </c>
      <c r="B10" s="15">
        <f>B9*45.76%</f>
        <v>10926.4584</v>
      </c>
      <c r="C10" s="15">
        <f>C9*45.76%</f>
        <v>11035.722984</v>
      </c>
      <c r="D10" s="15">
        <f>D9*54.34%</f>
        <v>15680.437343999998</v>
      </c>
      <c r="E10" s="15">
        <f>SUM(B10:D10)</f>
        <v>37642.618728000001</v>
      </c>
      <c r="F10" s="16">
        <f>E10/2</f>
        <v>18821.309364000001</v>
      </c>
    </row>
    <row r="11" spans="1:6" ht="16.5" thickBot="1" x14ac:dyDescent="0.3">
      <c r="A11" s="17" t="s">
        <v>7</v>
      </c>
      <c r="B11" s="18">
        <f>B9+B10</f>
        <v>34804.208400000003</v>
      </c>
      <c r="C11" s="18">
        <f>C9+C10</f>
        <v>35152.250484000004</v>
      </c>
      <c r="D11" s="18">
        <f>D9+D10</f>
        <v>44536.597343999994</v>
      </c>
      <c r="E11" s="18">
        <f>SUM(B11:D11)</f>
        <v>114493.056228</v>
      </c>
      <c r="F11" s="19">
        <f>E11/2</f>
        <v>57246.528114000001</v>
      </c>
    </row>
    <row r="12" spans="1:6" ht="16.5" thickBot="1" x14ac:dyDescent="0.3">
      <c r="A12" s="14" t="s">
        <v>8</v>
      </c>
      <c r="B12" s="15">
        <f>B11*15/100</f>
        <v>5220.6312600000001</v>
      </c>
      <c r="C12" s="15">
        <f>C11*15/100</f>
        <v>5272.8375726000013</v>
      </c>
      <c r="D12" s="15">
        <f>D11*15/100</f>
        <v>6680.4896015999993</v>
      </c>
      <c r="E12" s="15">
        <f>SUM(B12:D12)</f>
        <v>17173.958434200002</v>
      </c>
      <c r="F12" s="19">
        <f>E12/2</f>
        <v>8586.9792171000008</v>
      </c>
    </row>
    <row r="13" spans="1:6" ht="15.75" x14ac:dyDescent="0.25">
      <c r="A13" s="1" t="s">
        <v>9</v>
      </c>
      <c r="B13" s="20">
        <f>B11+B12</f>
        <v>40024.839660000005</v>
      </c>
      <c r="C13" s="20">
        <f>C11+C12</f>
        <v>40425.088056600005</v>
      </c>
      <c r="D13" s="20">
        <f>D11+D12</f>
        <v>51217.086945599993</v>
      </c>
      <c r="E13" s="20">
        <f>SUM(B13:D13)</f>
        <v>131667.0146622</v>
      </c>
      <c r="F13" s="19">
        <f>E13/2</f>
        <v>65833.507331100001</v>
      </c>
    </row>
    <row r="14" spans="1:6" ht="15.75" x14ac:dyDescent="0.25">
      <c r="A14" s="21" t="s">
        <v>10</v>
      </c>
      <c r="B14" s="22">
        <f>B13/2</f>
        <v>20012.419830000003</v>
      </c>
      <c r="C14" s="22">
        <f t="shared" ref="C14:E14" si="0">C13/2</f>
        <v>20212.544028300003</v>
      </c>
      <c r="D14" s="22">
        <f t="shared" si="0"/>
        <v>25608.543472799996</v>
      </c>
      <c r="E14" s="22">
        <f t="shared" si="0"/>
        <v>65833.507331100001</v>
      </c>
      <c r="F14" s="23"/>
    </row>
    <row r="15" spans="1:6" ht="13.5" thickBot="1" x14ac:dyDescent="0.25"/>
    <row r="16" spans="1:6" x14ac:dyDescent="0.2">
      <c r="A16" s="24" t="s">
        <v>14</v>
      </c>
      <c r="B16" s="25"/>
      <c r="C16" s="26" t="s">
        <v>11</v>
      </c>
      <c r="D16" s="27">
        <v>65800</v>
      </c>
    </row>
    <row r="17" spans="1:5" ht="13.5" thickBot="1" x14ac:dyDescent="0.25">
      <c r="A17" s="44" t="s">
        <v>15</v>
      </c>
      <c r="B17" s="28"/>
      <c r="C17" s="29" t="s">
        <v>11</v>
      </c>
      <c r="D17" s="30">
        <v>57200</v>
      </c>
    </row>
    <row r="18" spans="1:5" ht="6.75" customHeight="1" x14ac:dyDescent="0.2"/>
    <row r="19" spans="1:5" x14ac:dyDescent="0.2">
      <c r="A19" s="31"/>
      <c r="B19" s="32"/>
      <c r="C19" s="32"/>
    </row>
    <row r="21" spans="1:5" ht="13.5" thickBot="1" x14ac:dyDescent="0.25">
      <c r="A21" s="33" t="s">
        <v>12</v>
      </c>
      <c r="B21" s="33"/>
      <c r="C21" s="33"/>
      <c r="D21" s="33"/>
      <c r="E21" s="33"/>
    </row>
    <row r="22" spans="1:5" ht="15.75" customHeight="1" x14ac:dyDescent="0.2">
      <c r="A22" s="47" t="s">
        <v>23</v>
      </c>
      <c r="B22" s="48"/>
      <c r="C22" s="34"/>
      <c r="D22" s="35"/>
      <c r="E22" s="36">
        <v>1975</v>
      </c>
    </row>
    <row r="23" spans="1:5" x14ac:dyDescent="0.2">
      <c r="A23" s="37" t="s">
        <v>20</v>
      </c>
      <c r="B23" s="38"/>
      <c r="C23" s="39">
        <f>E22*1%</f>
        <v>19.75</v>
      </c>
      <c r="D23" s="40" t="s">
        <v>13</v>
      </c>
      <c r="E23" s="41">
        <f>+E22+C23</f>
        <v>1994.75</v>
      </c>
    </row>
    <row r="24" spans="1:5" x14ac:dyDescent="0.2">
      <c r="A24" s="37" t="s">
        <v>24</v>
      </c>
      <c r="B24" s="38"/>
      <c r="C24" s="39">
        <f>E23*1%</f>
        <v>19.947500000000002</v>
      </c>
      <c r="D24" s="40" t="s">
        <v>13</v>
      </c>
      <c r="E24" s="41">
        <f>E23+C24</f>
        <v>2014.6975</v>
      </c>
    </row>
    <row r="25" spans="1:5" ht="13.5" customHeight="1" thickBot="1" x14ac:dyDescent="0.25">
      <c r="A25" s="49" t="s">
        <v>25</v>
      </c>
      <c r="B25" s="50"/>
      <c r="C25" s="50"/>
      <c r="D25" s="42"/>
      <c r="E25" s="43">
        <v>2404.6799999999998</v>
      </c>
    </row>
    <row r="26" spans="1:5" x14ac:dyDescent="0.2">
      <c r="A26" s="33"/>
      <c r="B26" s="33"/>
      <c r="C26" s="33"/>
      <c r="D26" s="33"/>
      <c r="E26" s="33"/>
    </row>
  </sheetData>
  <mergeCells count="4">
    <mergeCell ref="A1:F1"/>
    <mergeCell ref="A3:F3"/>
    <mergeCell ref="A22:B22"/>
    <mergeCell ref="A25:C25"/>
  </mergeCells>
  <printOptions horizontalCentered="1"/>
  <pageMargins left="0.31496062992125984" right="0.23622047244094491" top="0.59055118110236227" bottom="0.43307086614173229" header="0.35433070866141736" footer="0.19685039370078741"/>
  <pageSetup paperSize="9" orientation="landscape" r:id="rId1"/>
  <headerFooter alignWithMargins="0">
    <oddHeader>&amp;R&amp;D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Cout thèse sur 3 ans</vt:lpstr>
      <vt:lpstr>'Cout thèse sur 3 ans'!Zone_d_impression</vt:lpstr>
    </vt:vector>
  </TitlesOfParts>
  <Company>ADEME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FAVRELIERE Maguy</dc:creator>
  <cp:lastModifiedBy>FAVRELIERE Maguy</cp:lastModifiedBy>
  <cp:lastPrinted>2020-03-05T13:56:24Z</cp:lastPrinted>
  <dcterms:created xsi:type="dcterms:W3CDTF">2016-12-19T10:47:25Z</dcterms:created>
  <dcterms:modified xsi:type="dcterms:W3CDTF">2022-01-17T15:58:43Z</dcterms:modified>
</cp:coreProperties>
</file>